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<sst xmlns="http://schemas.openxmlformats.org/spreadsheetml/2006/main" count="93" uniqueCount="15">
  <si>
    <t>中国热带农业科学院椰子研究所2023年度第一批公开招聘工作人员初审合格进入笔试人员名单</t>
  </si>
  <si>
    <t>序号</t>
  </si>
  <si>
    <t>报考号</t>
  </si>
  <si>
    <t>岗位代码</t>
  </si>
  <si>
    <t>岗位名称</t>
  </si>
  <si>
    <t>姓名</t>
  </si>
  <si>
    <t>备注</t>
  </si>
  <si>
    <t>热带油料种质资源研究室科研岗2</t>
  </si>
  <si>
    <t>综合卷</t>
  </si>
  <si>
    <t>特色油料研究中心科研岗2</t>
  </si>
  <si>
    <t>油棕研究中心科研岗2</t>
  </si>
  <si>
    <t>油茶研究中心科研岗</t>
  </si>
  <si>
    <t>所办公室管理岗</t>
  </si>
  <si>
    <t>财务办公室管理岗1</t>
  </si>
  <si>
    <t>财务综合卷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</si>
</sst>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14" workbookViewId="0">
      <selection activeCell="K24" sqref="K24"/>
    </sheetView>
  </sheetViews>
  <sheetFormatPr defaultColWidth="9" defaultRowHeight="13.5" outlineLevelCol="5"/>
  <cols>
    <col min="1" max="1" width="7.375" customWidth="1"/>
    <col min="2" max="2" width="27" customWidth="1"/>
    <col min="3" max="3" width="10.125" customWidth="1"/>
    <col min="4" max="4" width="28.5" customWidth="1"/>
    <col min="5" max="5" width="10.125" customWidth="1"/>
    <col min="6" max="6" width="13.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4" t="str">
        <f>"47602022120110563193317"</f>
        <v>47602022120110563193317</v>
      </c>
      <c r="C3" s="4" t="str">
        <f t="shared" ref="C3:C6" si="0">"20230101"</f>
        <v>20230101</v>
      </c>
      <c r="D3" s="4" t="s">
        <v>7</v>
      </c>
      <c r="E3" s="4" t="str">
        <f>"王睿"</f>
        <v>王睿</v>
      </c>
      <c r="F3" s="5" t="s">
        <v>8</v>
      </c>
    </row>
    <row r="4" ht="24" customHeight="1" spans="1:6">
      <c r="A4" s="4">
        <v>2</v>
      </c>
      <c r="B4" s="4" t="str">
        <f>"476020221206152140101717"</f>
        <v>476020221206152140101717</v>
      </c>
      <c r="C4" s="4" t="str">
        <f t="shared" si="0"/>
        <v>20230101</v>
      </c>
      <c r="D4" s="4" t="s">
        <v>7</v>
      </c>
      <c r="E4" s="4" t="str">
        <f>"邢增宇"</f>
        <v>邢增宇</v>
      </c>
      <c r="F4" s="5" t="s">
        <v>8</v>
      </c>
    </row>
    <row r="5" ht="24" customHeight="1" spans="1:6">
      <c r="A5" s="4">
        <v>3</v>
      </c>
      <c r="B5" s="4" t="str">
        <f>"476020221207172418104152"</f>
        <v>476020221207172418104152</v>
      </c>
      <c r="C5" s="4" t="str">
        <f t="shared" si="0"/>
        <v>20230101</v>
      </c>
      <c r="D5" s="4" t="s">
        <v>7</v>
      </c>
      <c r="E5" s="4" t="str">
        <f>"吴秋欣"</f>
        <v>吴秋欣</v>
      </c>
      <c r="F5" s="5" t="s">
        <v>8</v>
      </c>
    </row>
    <row r="6" ht="24" customHeight="1" spans="1:6">
      <c r="A6" s="4">
        <v>4</v>
      </c>
      <c r="B6" s="4" t="str">
        <f>"476020221209193226105622"</f>
        <v>476020221209193226105622</v>
      </c>
      <c r="C6" s="4" t="str">
        <f t="shared" si="0"/>
        <v>20230101</v>
      </c>
      <c r="D6" s="4" t="s">
        <v>7</v>
      </c>
      <c r="E6" s="4" t="str">
        <f>"丁浩"</f>
        <v>丁浩</v>
      </c>
      <c r="F6" s="5" t="s">
        <v>8</v>
      </c>
    </row>
    <row r="7" ht="24" customHeight="1" spans="1:6">
      <c r="A7" s="4">
        <v>5</v>
      </c>
      <c r="B7" s="4" t="str">
        <f>"47602022120222433195998"</f>
        <v>47602022120222433195998</v>
      </c>
      <c r="C7" s="4" t="str">
        <f t="shared" ref="C7:C9" si="1">"20230102"</f>
        <v>20230102</v>
      </c>
      <c r="D7" s="4" t="s">
        <v>9</v>
      </c>
      <c r="E7" s="4" t="str">
        <f>"刘笑焱"</f>
        <v>刘笑焱</v>
      </c>
      <c r="F7" s="5" t="s">
        <v>8</v>
      </c>
    </row>
    <row r="8" ht="24" customHeight="1" spans="1:6">
      <c r="A8" s="4">
        <v>6</v>
      </c>
      <c r="B8" s="4" t="str">
        <f>"47602022120414342797107"</f>
        <v>47602022120414342797107</v>
      </c>
      <c r="C8" s="4" t="str">
        <f t="shared" si="1"/>
        <v>20230102</v>
      </c>
      <c r="D8" s="4" t="s">
        <v>9</v>
      </c>
      <c r="E8" s="4" t="str">
        <f>"王冬"</f>
        <v>王冬</v>
      </c>
      <c r="F8" s="5" t="s">
        <v>8</v>
      </c>
    </row>
    <row r="9" ht="24" customHeight="1" spans="1:6">
      <c r="A9" s="4">
        <v>7</v>
      </c>
      <c r="B9" s="4" t="str">
        <f>"476020221207120419103437"</f>
        <v>476020221207120419103437</v>
      </c>
      <c r="C9" s="4" t="str">
        <f t="shared" si="1"/>
        <v>20230102</v>
      </c>
      <c r="D9" s="4" t="s">
        <v>9</v>
      </c>
      <c r="E9" s="4" t="str">
        <f>"吴雪欣"</f>
        <v>吴雪欣</v>
      </c>
      <c r="F9" s="5" t="s">
        <v>8</v>
      </c>
    </row>
    <row r="10" ht="24" customHeight="1" spans="1:6">
      <c r="A10" s="4">
        <v>8</v>
      </c>
      <c r="B10" s="4" t="str">
        <f>"47602022112811404785676"</f>
        <v>47602022112811404785676</v>
      </c>
      <c r="C10" s="4" t="str">
        <f t="shared" ref="C10:C12" si="2">"20230103"</f>
        <v>20230103</v>
      </c>
      <c r="D10" s="4" t="s">
        <v>10</v>
      </c>
      <c r="E10" s="4" t="str">
        <f>"陈嘉豪"</f>
        <v>陈嘉豪</v>
      </c>
      <c r="F10" s="5" t="s">
        <v>8</v>
      </c>
    </row>
    <row r="11" ht="24" customHeight="1" spans="1:6">
      <c r="A11" s="4">
        <v>9</v>
      </c>
      <c r="B11" s="4" t="str">
        <f>"47602022112817402887082"</f>
        <v>47602022112817402887082</v>
      </c>
      <c r="C11" s="4" t="str">
        <f t="shared" si="2"/>
        <v>20230103</v>
      </c>
      <c r="D11" s="4" t="s">
        <v>10</v>
      </c>
      <c r="E11" s="4" t="str">
        <f>"许彩丽"</f>
        <v>许彩丽</v>
      </c>
      <c r="F11" s="5" t="s">
        <v>8</v>
      </c>
    </row>
    <row r="12" ht="24" customHeight="1" spans="1:6">
      <c r="A12" s="4">
        <v>10</v>
      </c>
      <c r="B12" s="4" t="str">
        <f>"47602022120510465798220"</f>
        <v>47602022120510465798220</v>
      </c>
      <c r="C12" s="4" t="str">
        <f t="shared" si="2"/>
        <v>20230103</v>
      </c>
      <c r="D12" s="4" t="s">
        <v>10</v>
      </c>
      <c r="E12" s="4" t="str">
        <f>"李欣瑜"</f>
        <v>李欣瑜</v>
      </c>
      <c r="F12" s="5" t="s">
        <v>8</v>
      </c>
    </row>
    <row r="13" ht="24" customHeight="1" spans="1:6">
      <c r="A13" s="4">
        <v>11</v>
      </c>
      <c r="B13" s="4" t="str">
        <f>"47602022112808012684709"</f>
        <v>47602022112808012684709</v>
      </c>
      <c r="C13" s="4" t="str">
        <f t="shared" ref="C13:C37" si="3">"20230104"</f>
        <v>20230104</v>
      </c>
      <c r="D13" s="4" t="s">
        <v>11</v>
      </c>
      <c r="E13" s="4" t="str">
        <f>"甘良"</f>
        <v>甘良</v>
      </c>
      <c r="F13" s="5" t="s">
        <v>8</v>
      </c>
    </row>
    <row r="14" ht="24" customHeight="1" spans="1:6">
      <c r="A14" s="4">
        <v>12</v>
      </c>
      <c r="B14" s="4" t="str">
        <f>"47602022112809372185079"</f>
        <v>47602022112809372185079</v>
      </c>
      <c r="C14" s="4" t="str">
        <f t="shared" si="3"/>
        <v>20230104</v>
      </c>
      <c r="D14" s="4" t="s">
        <v>11</v>
      </c>
      <c r="E14" s="4" t="str">
        <f>"符慧珍"</f>
        <v>符慧珍</v>
      </c>
      <c r="F14" s="5" t="s">
        <v>8</v>
      </c>
    </row>
    <row r="15" ht="24" customHeight="1" spans="1:6">
      <c r="A15" s="4">
        <v>13</v>
      </c>
      <c r="B15" s="4" t="str">
        <f>"47602022112811595785760"</f>
        <v>47602022112811595785760</v>
      </c>
      <c r="C15" s="4" t="str">
        <f t="shared" si="3"/>
        <v>20230104</v>
      </c>
      <c r="D15" s="4" t="s">
        <v>11</v>
      </c>
      <c r="E15" s="4" t="str">
        <f>"吴晓茜"</f>
        <v>吴晓茜</v>
      </c>
      <c r="F15" s="5" t="s">
        <v>8</v>
      </c>
    </row>
    <row r="16" ht="24" customHeight="1" spans="1:6">
      <c r="A16" s="4">
        <v>14</v>
      </c>
      <c r="B16" s="4" t="str">
        <f>"47602022112819413887370"</f>
        <v>47602022112819413887370</v>
      </c>
      <c r="C16" s="4" t="str">
        <f t="shared" si="3"/>
        <v>20230104</v>
      </c>
      <c r="D16" s="4" t="s">
        <v>11</v>
      </c>
      <c r="E16" s="4" t="str">
        <f>"庄赛伟"</f>
        <v>庄赛伟</v>
      </c>
      <c r="F16" s="5" t="s">
        <v>8</v>
      </c>
    </row>
    <row r="17" ht="24" customHeight="1" spans="1:6">
      <c r="A17" s="4">
        <v>15</v>
      </c>
      <c r="B17" s="4" t="str">
        <f>"47602022112823545887960"</f>
        <v>47602022112823545887960</v>
      </c>
      <c r="C17" s="4" t="str">
        <f t="shared" si="3"/>
        <v>20230104</v>
      </c>
      <c r="D17" s="4" t="s">
        <v>11</v>
      </c>
      <c r="E17" s="4" t="str">
        <f>"张晓宁"</f>
        <v>张晓宁</v>
      </c>
      <c r="F17" s="5" t="s">
        <v>8</v>
      </c>
    </row>
    <row r="18" ht="24" customHeight="1" spans="1:6">
      <c r="A18" s="4">
        <v>16</v>
      </c>
      <c r="B18" s="4" t="str">
        <f>"47602022113021192392450"</f>
        <v>47602022113021192392450</v>
      </c>
      <c r="C18" s="4" t="str">
        <f t="shared" si="3"/>
        <v>20230104</v>
      </c>
      <c r="D18" s="4" t="s">
        <v>11</v>
      </c>
      <c r="E18" s="4" t="str">
        <f>"王玉慧"</f>
        <v>王玉慧</v>
      </c>
      <c r="F18" s="5" t="s">
        <v>8</v>
      </c>
    </row>
    <row r="19" ht="24" customHeight="1" spans="1:6">
      <c r="A19" s="4">
        <v>17</v>
      </c>
      <c r="B19" s="4" t="str">
        <f>"47602022120122250694667"</f>
        <v>47602022120122250694667</v>
      </c>
      <c r="C19" s="4" t="str">
        <f t="shared" si="3"/>
        <v>20230104</v>
      </c>
      <c r="D19" s="4" t="s">
        <v>11</v>
      </c>
      <c r="E19" s="4" t="str">
        <f>"王瑞"</f>
        <v>王瑞</v>
      </c>
      <c r="F19" s="5" t="s">
        <v>8</v>
      </c>
    </row>
    <row r="20" ht="24" customHeight="1" spans="1:6">
      <c r="A20" s="4">
        <v>18</v>
      </c>
      <c r="B20" s="4" t="str">
        <f>"47602022120211182595208"</f>
        <v>47602022120211182595208</v>
      </c>
      <c r="C20" s="4" t="str">
        <f t="shared" si="3"/>
        <v>20230104</v>
      </c>
      <c r="D20" s="4" t="s">
        <v>11</v>
      </c>
      <c r="E20" s="4" t="str">
        <f>"林春妹"</f>
        <v>林春妹</v>
      </c>
      <c r="F20" s="5" t="s">
        <v>8</v>
      </c>
    </row>
    <row r="21" ht="24" customHeight="1" spans="1:6">
      <c r="A21" s="4">
        <v>19</v>
      </c>
      <c r="B21" s="4" t="str">
        <f>"47602022120211245595228"</f>
        <v>47602022120211245595228</v>
      </c>
      <c r="C21" s="4" t="str">
        <f t="shared" si="3"/>
        <v>20230104</v>
      </c>
      <c r="D21" s="4" t="s">
        <v>11</v>
      </c>
      <c r="E21" s="4" t="str">
        <f>"贺贝奇"</f>
        <v>贺贝奇</v>
      </c>
      <c r="F21" s="5" t="s">
        <v>8</v>
      </c>
    </row>
    <row r="22" ht="24" customHeight="1" spans="1:6">
      <c r="A22" s="4">
        <v>20</v>
      </c>
      <c r="B22" s="4" t="str">
        <f>"47602022120212235295331"</f>
        <v>47602022120212235295331</v>
      </c>
      <c r="C22" s="4" t="str">
        <f t="shared" si="3"/>
        <v>20230104</v>
      </c>
      <c r="D22" s="4" t="s">
        <v>11</v>
      </c>
      <c r="E22" s="4" t="str">
        <f>"王照"</f>
        <v>王照</v>
      </c>
      <c r="F22" s="5" t="s">
        <v>8</v>
      </c>
    </row>
    <row r="23" ht="24" customHeight="1" spans="1:6">
      <c r="A23" s="4">
        <v>21</v>
      </c>
      <c r="B23" s="4" t="str">
        <f>"47602022120216100495611"</f>
        <v>47602022120216100495611</v>
      </c>
      <c r="C23" s="4" t="str">
        <f t="shared" si="3"/>
        <v>20230104</v>
      </c>
      <c r="D23" s="4" t="s">
        <v>11</v>
      </c>
      <c r="E23" s="4" t="str">
        <f>"陈心仪"</f>
        <v>陈心仪</v>
      </c>
      <c r="F23" s="5" t="s">
        <v>8</v>
      </c>
    </row>
    <row r="24" ht="24" customHeight="1" spans="1:6">
      <c r="A24" s="4">
        <v>22</v>
      </c>
      <c r="B24" s="4" t="str">
        <f>"47602022120309035096067"</f>
        <v>47602022120309035096067</v>
      </c>
      <c r="C24" s="4" t="str">
        <f t="shared" si="3"/>
        <v>20230104</v>
      </c>
      <c r="D24" s="4" t="s">
        <v>11</v>
      </c>
      <c r="E24" s="4" t="str">
        <f>"竺莲"</f>
        <v>竺莲</v>
      </c>
      <c r="F24" s="5" t="s">
        <v>8</v>
      </c>
    </row>
    <row r="25" ht="24" customHeight="1" spans="1:6">
      <c r="A25" s="4">
        <v>23</v>
      </c>
      <c r="B25" s="4" t="str">
        <f>"47602022120412492697030"</f>
        <v>47602022120412492697030</v>
      </c>
      <c r="C25" s="4" t="str">
        <f t="shared" si="3"/>
        <v>20230104</v>
      </c>
      <c r="D25" s="4" t="s">
        <v>11</v>
      </c>
      <c r="E25" s="4" t="str">
        <f>"潘晓娜"</f>
        <v>潘晓娜</v>
      </c>
      <c r="F25" s="5" t="s">
        <v>8</v>
      </c>
    </row>
    <row r="26" ht="24" customHeight="1" spans="1:6">
      <c r="A26" s="4">
        <v>24</v>
      </c>
      <c r="B26" s="4" t="str">
        <f>"47602022120418291697237"</f>
        <v>47602022120418291697237</v>
      </c>
      <c r="C26" s="4" t="str">
        <f t="shared" si="3"/>
        <v>20230104</v>
      </c>
      <c r="D26" s="4" t="s">
        <v>11</v>
      </c>
      <c r="E26" s="4" t="str">
        <f>"曹春艳"</f>
        <v>曹春艳</v>
      </c>
      <c r="F26" s="5" t="s">
        <v>8</v>
      </c>
    </row>
    <row r="27" ht="24" customHeight="1" spans="1:6">
      <c r="A27" s="4">
        <v>25</v>
      </c>
      <c r="B27" s="4" t="str">
        <f>"47602022120513095598805"</f>
        <v>47602022120513095598805</v>
      </c>
      <c r="C27" s="4" t="str">
        <f t="shared" si="3"/>
        <v>20230104</v>
      </c>
      <c r="D27" s="4" t="s">
        <v>11</v>
      </c>
      <c r="E27" s="4" t="str">
        <f>"龚涵"</f>
        <v>龚涵</v>
      </c>
      <c r="F27" s="5" t="s">
        <v>8</v>
      </c>
    </row>
    <row r="28" ht="24" customHeight="1" spans="1:6">
      <c r="A28" s="4">
        <v>26</v>
      </c>
      <c r="B28" s="4" t="str">
        <f>"476020221206144252101584"</f>
        <v>476020221206144252101584</v>
      </c>
      <c r="C28" s="4" t="str">
        <f t="shared" si="3"/>
        <v>20230104</v>
      </c>
      <c r="D28" s="4" t="s">
        <v>11</v>
      </c>
      <c r="E28" s="4" t="str">
        <f>"孟欣"</f>
        <v>孟欣</v>
      </c>
      <c r="F28" s="5" t="s">
        <v>8</v>
      </c>
    </row>
    <row r="29" ht="24" customHeight="1" spans="1:6">
      <c r="A29" s="4">
        <v>27</v>
      </c>
      <c r="B29" s="4" t="str">
        <f>"476020221207102928103208"</f>
        <v>476020221207102928103208</v>
      </c>
      <c r="C29" s="4" t="str">
        <f t="shared" si="3"/>
        <v>20230104</v>
      </c>
      <c r="D29" s="4" t="s">
        <v>11</v>
      </c>
      <c r="E29" s="4" t="str">
        <f>"张敏"</f>
        <v>张敏</v>
      </c>
      <c r="F29" s="5" t="s">
        <v>8</v>
      </c>
    </row>
    <row r="30" ht="24" customHeight="1" spans="1:6">
      <c r="A30" s="4">
        <v>28</v>
      </c>
      <c r="B30" s="4" t="str">
        <f>"476020221207103313103219"</f>
        <v>476020221207103313103219</v>
      </c>
      <c r="C30" s="4" t="str">
        <f t="shared" si="3"/>
        <v>20230104</v>
      </c>
      <c r="D30" s="4" t="s">
        <v>11</v>
      </c>
      <c r="E30" s="4" t="str">
        <f>"邱勋瀚"</f>
        <v>邱勋瀚</v>
      </c>
      <c r="F30" s="5" t="s">
        <v>8</v>
      </c>
    </row>
    <row r="31" ht="24" customHeight="1" spans="1:6">
      <c r="A31" s="4">
        <v>29</v>
      </c>
      <c r="B31" s="4" t="str">
        <f>"476020221207130558103578"</f>
        <v>476020221207130558103578</v>
      </c>
      <c r="C31" s="4" t="str">
        <f t="shared" si="3"/>
        <v>20230104</v>
      </c>
      <c r="D31" s="4" t="s">
        <v>11</v>
      </c>
      <c r="E31" s="4" t="str">
        <f>"刘燕花"</f>
        <v>刘燕花</v>
      </c>
      <c r="F31" s="5" t="s">
        <v>8</v>
      </c>
    </row>
    <row r="32" ht="24" customHeight="1" spans="1:6">
      <c r="A32" s="4">
        <v>30</v>
      </c>
      <c r="B32" s="4" t="str">
        <f>"476020221208091640104523"</f>
        <v>476020221208091640104523</v>
      </c>
      <c r="C32" s="4" t="str">
        <f t="shared" si="3"/>
        <v>20230104</v>
      </c>
      <c r="D32" s="4" t="s">
        <v>11</v>
      </c>
      <c r="E32" s="4" t="str">
        <f>"禤俊勇"</f>
        <v>禤俊勇</v>
      </c>
      <c r="F32" s="5" t="s">
        <v>8</v>
      </c>
    </row>
    <row r="33" ht="24" customHeight="1" spans="1:6">
      <c r="A33" s="4">
        <v>31</v>
      </c>
      <c r="B33" s="4" t="str">
        <f>"476020221208104627104629"</f>
        <v>476020221208104627104629</v>
      </c>
      <c r="C33" s="4" t="str">
        <f t="shared" si="3"/>
        <v>20230104</v>
      </c>
      <c r="D33" s="4" t="s">
        <v>11</v>
      </c>
      <c r="E33" s="4" t="str">
        <f>"张峰源"</f>
        <v>张峰源</v>
      </c>
      <c r="F33" s="5" t="s">
        <v>8</v>
      </c>
    </row>
    <row r="34" ht="24" customHeight="1" spans="1:6">
      <c r="A34" s="4">
        <v>32</v>
      </c>
      <c r="B34" s="4" t="str">
        <f>"476020221209165444105569"</f>
        <v>476020221209165444105569</v>
      </c>
      <c r="C34" s="4" t="str">
        <f t="shared" si="3"/>
        <v>20230104</v>
      </c>
      <c r="D34" s="4" t="s">
        <v>11</v>
      </c>
      <c r="E34" s="4" t="str">
        <f>"郑韶爵"</f>
        <v>郑韶爵</v>
      </c>
      <c r="F34" s="5" t="s">
        <v>8</v>
      </c>
    </row>
    <row r="35" ht="24" customHeight="1" spans="1:6">
      <c r="A35" s="4">
        <v>33</v>
      </c>
      <c r="B35" s="4" t="str">
        <f>"476020221209203246105646"</f>
        <v>476020221209203246105646</v>
      </c>
      <c r="C35" s="4" t="str">
        <f t="shared" si="3"/>
        <v>20230104</v>
      </c>
      <c r="D35" s="4" t="s">
        <v>11</v>
      </c>
      <c r="E35" s="4" t="str">
        <f>"王益成"</f>
        <v>王益成</v>
      </c>
      <c r="F35" s="5" t="s">
        <v>8</v>
      </c>
    </row>
    <row r="36" ht="24" customHeight="1" spans="1:6">
      <c r="A36" s="4">
        <v>34</v>
      </c>
      <c r="B36" s="4" t="str">
        <f>"476020221209204105105651"</f>
        <v>476020221209204105105651</v>
      </c>
      <c r="C36" s="4" t="str">
        <f t="shared" si="3"/>
        <v>20230104</v>
      </c>
      <c r="D36" s="4" t="s">
        <v>11</v>
      </c>
      <c r="E36" s="4" t="str">
        <f>"林文云"</f>
        <v>林文云</v>
      </c>
      <c r="F36" s="5" t="s">
        <v>8</v>
      </c>
    </row>
    <row r="37" ht="24" customHeight="1" spans="1:6">
      <c r="A37" s="4">
        <v>35</v>
      </c>
      <c r="B37" s="4" t="str">
        <f>"476020221210224523105983"</f>
        <v>476020221210224523105983</v>
      </c>
      <c r="C37" s="4" t="str">
        <f t="shared" si="3"/>
        <v>20230104</v>
      </c>
      <c r="D37" s="4" t="s">
        <v>11</v>
      </c>
      <c r="E37" s="4" t="str">
        <f>"曹秋林"</f>
        <v>曹秋林</v>
      </c>
      <c r="F37" s="5" t="s">
        <v>8</v>
      </c>
    </row>
    <row r="38" ht="24" customHeight="1" spans="1:6">
      <c r="A38" s="4">
        <v>36</v>
      </c>
      <c r="B38" s="4" t="str">
        <f>"47602022112809165384970"</f>
        <v>47602022112809165384970</v>
      </c>
      <c r="C38" s="4" t="str">
        <f t="shared" ref="C38:C42" si="4">"20230105"</f>
        <v>20230105</v>
      </c>
      <c r="D38" s="4" t="s">
        <v>12</v>
      </c>
      <c r="E38" s="4" t="str">
        <f>"赵安黎"</f>
        <v>赵安黎</v>
      </c>
      <c r="F38" s="5" t="s">
        <v>8</v>
      </c>
    </row>
    <row r="39" ht="24" customHeight="1" spans="1:6">
      <c r="A39" s="4">
        <v>37</v>
      </c>
      <c r="B39" s="4" t="str">
        <f>"47602022112817051686970"</f>
        <v>47602022112817051686970</v>
      </c>
      <c r="C39" s="4" t="str">
        <f t="shared" si="4"/>
        <v>20230105</v>
      </c>
      <c r="D39" s="4" t="s">
        <v>12</v>
      </c>
      <c r="E39" s="4" t="str">
        <f>"洪丽秋"</f>
        <v>洪丽秋</v>
      </c>
      <c r="F39" s="5" t="s">
        <v>8</v>
      </c>
    </row>
    <row r="40" ht="24" customHeight="1" spans="1:6">
      <c r="A40" s="4">
        <v>38</v>
      </c>
      <c r="B40" s="4" t="str">
        <f>"47602022112921285390060"</f>
        <v>47602022112921285390060</v>
      </c>
      <c r="C40" s="4" t="str">
        <f t="shared" si="4"/>
        <v>20230105</v>
      </c>
      <c r="D40" s="4" t="s">
        <v>12</v>
      </c>
      <c r="E40" s="4" t="str">
        <f>"陈智燕"</f>
        <v>陈智燕</v>
      </c>
      <c r="F40" s="5" t="s">
        <v>8</v>
      </c>
    </row>
    <row r="41" ht="24" customHeight="1" spans="1:6">
      <c r="A41" s="4">
        <v>39</v>
      </c>
      <c r="B41" s="4" t="str">
        <f>"47602022120117062894027"</f>
        <v>47602022120117062894027</v>
      </c>
      <c r="C41" s="4" t="str">
        <f t="shared" si="4"/>
        <v>20230105</v>
      </c>
      <c r="D41" s="4" t="s">
        <v>12</v>
      </c>
      <c r="E41" s="4" t="str">
        <f>"欧阳丽娜"</f>
        <v>欧阳丽娜</v>
      </c>
      <c r="F41" s="5" t="s">
        <v>8</v>
      </c>
    </row>
    <row r="42" ht="24" customHeight="1" spans="1:6">
      <c r="A42" s="4">
        <v>40</v>
      </c>
      <c r="B42" s="4" t="str">
        <f>"47602022120311140596232"</f>
        <v>47602022120311140596232</v>
      </c>
      <c r="C42" s="4" t="str">
        <f t="shared" si="4"/>
        <v>20230105</v>
      </c>
      <c r="D42" s="4" t="s">
        <v>12</v>
      </c>
      <c r="E42" s="4" t="str">
        <f>"符慧燕"</f>
        <v>符慧燕</v>
      </c>
      <c r="F42" s="5" t="s">
        <v>8</v>
      </c>
    </row>
    <row r="43" ht="24" customHeight="1" spans="1:6">
      <c r="A43" s="4">
        <v>41</v>
      </c>
      <c r="B43" s="4" t="str">
        <f>"47602022120316593096597"</f>
        <v>47602022120316593096597</v>
      </c>
      <c r="C43" s="4" t="str">
        <f t="shared" ref="C43:C45" si="5">"20230106"</f>
        <v>20230106</v>
      </c>
      <c r="D43" s="4" t="s">
        <v>13</v>
      </c>
      <c r="E43" s="4" t="str">
        <f>"符芷菱"</f>
        <v>符芷菱</v>
      </c>
      <c r="F43" s="5" t="s">
        <v>14</v>
      </c>
    </row>
    <row r="44" ht="24" customHeight="1" spans="1:6">
      <c r="A44" s="4">
        <v>42</v>
      </c>
      <c r="B44" s="4" t="str">
        <f>"476020221205202938100123"</f>
        <v>476020221205202938100123</v>
      </c>
      <c r="C44" s="4" t="str">
        <f t="shared" si="5"/>
        <v>20230106</v>
      </c>
      <c r="D44" s="4" t="s">
        <v>13</v>
      </c>
      <c r="E44" s="4" t="str">
        <f>"杨绩昱"</f>
        <v>杨绩昱</v>
      </c>
      <c r="F44" s="5" t="s">
        <v>14</v>
      </c>
    </row>
    <row r="45" ht="24" customHeight="1" spans="1:6">
      <c r="A45" s="4">
        <v>43</v>
      </c>
      <c r="B45" s="4" t="str">
        <f>"476020221221235945119205"</f>
        <v>476020221221235945119205</v>
      </c>
      <c r="C45" s="4" t="str">
        <f t="shared" si="5"/>
        <v>20230106</v>
      </c>
      <c r="D45" s="4" t="s">
        <v>13</v>
      </c>
      <c r="E45" s="4" t="str">
        <f>"林敏"</f>
        <v>林敏</v>
      </c>
      <c r="F45" s="5" t="s">
        <v>14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2022-12-28T00:20:00Z</dcterms:created>
  <dcterms:modified xsi:type="dcterms:W3CDTF">2022-12-28T00:34:33Z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