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<sst xmlns="http://schemas.openxmlformats.org/spreadsheetml/2006/main" count="28" uniqueCount="16">
  <si>
    <t>2023年第一批工作人员公开招聘笔试、面试及综合成绩</t>
  </si>
  <si>
    <t>序号</t>
  </si>
  <si>
    <t>报考岗位</t>
  </si>
  <si>
    <t>姓名</t>
  </si>
  <si>
    <t>笔试</t>
  </si>
  <si>
    <t>面试</t>
  </si>
  <si>
    <t>总成绩</t>
  </si>
  <si>
    <t>备注</t>
  </si>
  <si>
    <t>20230101-热带油料种质资源研究室科研岗2</t>
  </si>
  <si>
    <t>20230102-特色油料研究中心科研岗2</t>
  </si>
  <si>
    <t>缺考</t>
  </si>
  <si>
    <t>20230103-油棕研究中心科研岗2</t>
  </si>
  <si>
    <t xml:space="preserve"> </t>
  </si>
  <si>
    <t>20230104-油茶研究中心科研岗</t>
  </si>
  <si>
    <t>20230105-所办公室管理岗</t>
  </si>
  <si>
    <t>20230106-财务办公室管理岗1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</si>
</sst>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;[Red]0.00"/>
    <numFmt numFmtId="177" formatCode="0.00_ "/>
    <numFmt numFmtId="178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13" applyFont="1" applyBorder="1" applyAlignment="1">
      <alignment horizontal="center" vertical="center" wrapText="1"/>
    </xf>
    <xf numFmtId="0" fontId="0" fillId="0" borderId="1" xfId="1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topLeftCell="A4" workbookViewId="0">
      <selection activeCell="G10" sqref="G10"/>
    </sheetView>
  </sheetViews>
  <sheetFormatPr defaultColWidth="9" defaultRowHeight="13.5"/>
  <cols>
    <col min="2" max="2" width="19.25" customWidth="1"/>
    <col min="6" max="6" width="10.75" customWidth="1"/>
  </cols>
  <sheetData>
    <row r="1" ht="33" customHeight="1" spans="1:7">
      <c r="A1" s="2" t="s">
        <v>0</v>
      </c>
      <c r="B1" s="2"/>
      <c r="C1" s="2"/>
      <c r="D1" s="2"/>
      <c r="E1" s="3"/>
      <c r="F1" s="2"/>
      <c r="G1" s="2"/>
    </row>
    <row r="2" s="1" customFormat="1" ht="26" customHeight="1" spans="1:7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7" t="s">
        <v>6</v>
      </c>
      <c r="G2" s="7" t="s">
        <v>7</v>
      </c>
    </row>
    <row r="3" s="1" customFormat="1" ht="26" customHeight="1" spans="1:11">
      <c r="A3" s="8">
        <v>1</v>
      </c>
      <c r="B3" s="9" t="s">
        <v>8</v>
      </c>
      <c r="C3" s="10" t="str">
        <f>"丁浩"</f>
        <v>丁浩</v>
      </c>
      <c r="D3" s="11">
        <v>63.5</v>
      </c>
      <c r="E3" s="12">
        <v>77.875</v>
      </c>
      <c r="F3" s="13">
        <f t="shared" ref="F3:F14" si="0">D3*0.4+E3*0.6</f>
        <v>72.125</v>
      </c>
      <c r="G3" s="13"/>
      <c r="K3" s="20"/>
    </row>
    <row r="4" s="1" customFormat="1" ht="26" customHeight="1" spans="1:7">
      <c r="A4" s="8">
        <v>2</v>
      </c>
      <c r="B4" s="14"/>
      <c r="C4" s="10" t="str">
        <f>"邢增宇"</f>
        <v>邢增宇</v>
      </c>
      <c r="D4" s="11">
        <v>62.8</v>
      </c>
      <c r="E4" s="10">
        <v>71.125</v>
      </c>
      <c r="F4" s="13">
        <f t="shared" si="0"/>
        <v>67.795</v>
      </c>
      <c r="G4" s="13"/>
    </row>
    <row r="5" s="1" customFormat="1" ht="26" customHeight="1" spans="1:7">
      <c r="A5" s="8">
        <v>3</v>
      </c>
      <c r="B5" s="15" t="s">
        <v>9</v>
      </c>
      <c r="C5" s="10" t="str">
        <f>"刘笑焱"</f>
        <v>刘笑焱</v>
      </c>
      <c r="D5" s="11">
        <v>58.8</v>
      </c>
      <c r="E5" s="16">
        <v>87.625</v>
      </c>
      <c r="F5" s="13">
        <f t="shared" si="0"/>
        <v>76.095</v>
      </c>
      <c r="G5" s="13"/>
    </row>
    <row r="6" s="1" customFormat="1" ht="26" customHeight="1" spans="1:7">
      <c r="A6" s="8">
        <v>4</v>
      </c>
      <c r="B6" s="15"/>
      <c r="C6" s="10" t="str">
        <f>"王冬"</f>
        <v>王冬</v>
      </c>
      <c r="D6" s="11">
        <v>54.9</v>
      </c>
      <c r="E6" s="16" t="s">
        <v>10</v>
      </c>
      <c r="F6" s="13"/>
      <c r="G6" s="13"/>
    </row>
    <row r="7" s="1" customFormat="1" ht="26" customHeight="1" spans="1:7">
      <c r="A7" s="8">
        <v>5</v>
      </c>
      <c r="B7" s="15"/>
      <c r="C7" s="10" t="str">
        <f>"吴雪欣"</f>
        <v>吴雪欣</v>
      </c>
      <c r="D7" s="11">
        <v>61.1</v>
      </c>
      <c r="E7" s="16" t="s">
        <v>10</v>
      </c>
      <c r="F7" s="13"/>
      <c r="G7" s="13"/>
    </row>
    <row r="8" s="1" customFormat="1" ht="26" customHeight="1" spans="1:7">
      <c r="A8" s="8">
        <v>6</v>
      </c>
      <c r="B8" s="9" t="s">
        <v>11</v>
      </c>
      <c r="C8" s="10" t="str">
        <f>"李欣瑜"</f>
        <v>李欣瑜</v>
      </c>
      <c r="D8" s="11">
        <v>71.8</v>
      </c>
      <c r="E8" s="16">
        <v>79.625</v>
      </c>
      <c r="F8" s="13">
        <f t="shared" si="0"/>
        <v>76.495</v>
      </c>
      <c r="G8" s="13"/>
    </row>
    <row r="9" s="1" customFormat="1" ht="26" customHeight="1" spans="1:10">
      <c r="A9" s="8">
        <v>7</v>
      </c>
      <c r="B9" s="14"/>
      <c r="C9" s="10" t="str">
        <f>"陈嘉豪"</f>
        <v>陈嘉豪</v>
      </c>
      <c r="D9" s="11">
        <v>58.3</v>
      </c>
      <c r="E9" s="16">
        <v>61.125</v>
      </c>
      <c r="F9" s="13">
        <f t="shared" si="0"/>
        <v>59.995</v>
      </c>
      <c r="G9" s="13"/>
      <c r="J9" s="1" t="s">
        <v>12</v>
      </c>
    </row>
    <row r="10" s="1" customFormat="1" ht="26" customHeight="1" spans="1:7">
      <c r="A10" s="8">
        <v>8</v>
      </c>
      <c r="B10" s="9" t="s">
        <v>13</v>
      </c>
      <c r="C10" s="10" t="str">
        <f>"曹秋林"</f>
        <v>曹秋林</v>
      </c>
      <c r="D10" s="11">
        <v>67</v>
      </c>
      <c r="E10" s="16">
        <v>77.75</v>
      </c>
      <c r="F10" s="13">
        <f t="shared" si="0"/>
        <v>73.45</v>
      </c>
      <c r="G10" s="13"/>
    </row>
    <row r="11" s="1" customFormat="1" ht="26" customHeight="1" spans="1:7">
      <c r="A11" s="8">
        <v>9</v>
      </c>
      <c r="B11" s="17"/>
      <c r="C11" s="10" t="str">
        <f>"王益成"</f>
        <v>王益成</v>
      </c>
      <c r="D11" s="11">
        <v>65.8</v>
      </c>
      <c r="E11" s="16">
        <v>77.375</v>
      </c>
      <c r="F11" s="13">
        <f t="shared" si="0"/>
        <v>72.745</v>
      </c>
      <c r="G11" s="13"/>
    </row>
    <row r="12" s="1" customFormat="1" ht="27" customHeight="1" spans="1:7">
      <c r="A12" s="8">
        <v>10</v>
      </c>
      <c r="B12" s="17"/>
      <c r="C12" s="10" t="str">
        <f>"王照"</f>
        <v>王照</v>
      </c>
      <c r="D12" s="11">
        <v>73</v>
      </c>
      <c r="E12" s="16">
        <v>70</v>
      </c>
      <c r="F12" s="13">
        <f t="shared" si="0"/>
        <v>71.2</v>
      </c>
      <c r="G12" s="13"/>
    </row>
    <row r="13" s="1" customFormat="1" ht="30" customHeight="1" spans="1:7">
      <c r="A13" s="8">
        <v>11</v>
      </c>
      <c r="B13" s="15"/>
      <c r="C13" s="10" t="str">
        <f>"王瑞"</f>
        <v>王瑞</v>
      </c>
      <c r="D13" s="11">
        <v>63.2</v>
      </c>
      <c r="E13" s="16">
        <v>73.625</v>
      </c>
      <c r="F13" s="13">
        <f t="shared" si="0"/>
        <v>69.455</v>
      </c>
      <c r="G13" s="13"/>
    </row>
    <row r="14" s="1" customFormat="1" ht="26" customHeight="1" spans="1:7">
      <c r="A14" s="8">
        <v>12</v>
      </c>
      <c r="B14" s="15"/>
      <c r="C14" s="10" t="str">
        <f>"庄赛伟"</f>
        <v>庄赛伟</v>
      </c>
      <c r="D14" s="11">
        <v>65.5</v>
      </c>
      <c r="E14" s="16">
        <v>67.25</v>
      </c>
      <c r="F14" s="13">
        <f t="shared" si="0"/>
        <v>66.55</v>
      </c>
      <c r="G14" s="13"/>
    </row>
    <row r="15" s="1" customFormat="1" ht="26" customHeight="1" spans="1:7">
      <c r="A15" s="8">
        <v>13</v>
      </c>
      <c r="B15" s="17"/>
      <c r="C15" s="10" t="str">
        <f>"符慧珍"</f>
        <v>符慧珍</v>
      </c>
      <c r="D15" s="11">
        <v>61.3</v>
      </c>
      <c r="E15" s="16" t="s">
        <v>10</v>
      </c>
      <c r="F15" s="13"/>
      <c r="G15" s="13"/>
    </row>
    <row r="16" s="1" customFormat="1" ht="26" customHeight="1" spans="1:7">
      <c r="A16" s="8">
        <v>14</v>
      </c>
      <c r="B16" s="17"/>
      <c r="C16" s="10" t="str">
        <f>"吴晓茜"</f>
        <v>吴晓茜</v>
      </c>
      <c r="D16" s="11">
        <v>58.2</v>
      </c>
      <c r="E16" s="16" t="s">
        <v>10</v>
      </c>
      <c r="F16" s="13"/>
      <c r="G16" s="13"/>
    </row>
    <row r="17" s="1" customFormat="1" ht="28" customHeight="1" spans="1:7">
      <c r="A17" s="8">
        <v>15</v>
      </c>
      <c r="B17" s="17"/>
      <c r="C17" s="10" t="str">
        <f>"陈心仪"</f>
        <v>陈心仪</v>
      </c>
      <c r="D17" s="11">
        <v>68.9</v>
      </c>
      <c r="E17" s="16" t="s">
        <v>10</v>
      </c>
      <c r="F17" s="13"/>
      <c r="G17" s="13"/>
    </row>
    <row r="18" s="1" customFormat="1" ht="30" customHeight="1" spans="1:7">
      <c r="A18" s="8">
        <v>16</v>
      </c>
      <c r="B18" s="17"/>
      <c r="C18" s="10" t="str">
        <f>"孟欣"</f>
        <v>孟欣</v>
      </c>
      <c r="D18" s="11">
        <v>56.8</v>
      </c>
      <c r="E18" s="16" t="s">
        <v>10</v>
      </c>
      <c r="F18" s="13"/>
      <c r="G18" s="13"/>
    </row>
    <row r="19" s="1" customFormat="1" ht="26" customHeight="1" spans="1:7">
      <c r="A19" s="8">
        <v>17</v>
      </c>
      <c r="B19" s="17"/>
      <c r="C19" s="10" t="str">
        <f>"邱勋瀚"</f>
        <v>邱勋瀚</v>
      </c>
      <c r="D19" s="11">
        <v>58.5</v>
      </c>
      <c r="E19" s="16" t="s">
        <v>10</v>
      </c>
      <c r="F19" s="13"/>
      <c r="G19" s="13"/>
    </row>
    <row r="20" s="1" customFormat="1" ht="26" customHeight="1" spans="1:7">
      <c r="A20" s="8">
        <v>18</v>
      </c>
      <c r="B20" s="17"/>
      <c r="C20" s="10" t="str">
        <f>"禤俊勇"</f>
        <v>禤俊勇</v>
      </c>
      <c r="D20" s="11">
        <v>57</v>
      </c>
      <c r="E20" s="16" t="s">
        <v>10</v>
      </c>
      <c r="F20" s="13"/>
      <c r="G20" s="13"/>
    </row>
    <row r="21" s="1" customFormat="1" ht="26" customHeight="1" spans="1:7">
      <c r="A21" s="8">
        <v>19</v>
      </c>
      <c r="B21" s="17"/>
      <c r="C21" s="10" t="str">
        <f>"张峰源"</f>
        <v>张峰源</v>
      </c>
      <c r="D21" s="11">
        <v>69.3</v>
      </c>
      <c r="E21" s="16" t="s">
        <v>10</v>
      </c>
      <c r="F21" s="13"/>
      <c r="G21" s="13"/>
    </row>
    <row r="22" s="1" customFormat="1" ht="26" customHeight="1" spans="1:7">
      <c r="A22" s="8">
        <v>20</v>
      </c>
      <c r="B22" s="14"/>
      <c r="C22" s="10" t="str">
        <f>"林文云"</f>
        <v>林文云</v>
      </c>
      <c r="D22" s="11">
        <v>45.7</v>
      </c>
      <c r="E22" s="16" t="s">
        <v>10</v>
      </c>
      <c r="F22" s="13"/>
      <c r="G22" s="13"/>
    </row>
    <row r="23" s="1" customFormat="1" ht="26" customHeight="1" spans="1:7">
      <c r="A23" s="8">
        <v>21</v>
      </c>
      <c r="B23" s="18" t="s">
        <v>14</v>
      </c>
      <c r="C23" s="10" t="str">
        <f>"赵安黎"</f>
        <v>赵安黎</v>
      </c>
      <c r="D23" s="11">
        <v>66.3</v>
      </c>
      <c r="E23" s="16">
        <v>86</v>
      </c>
      <c r="F23" s="13">
        <f t="shared" ref="F23:F27" si="1">D23*0.4+E23*0.6</f>
        <v>78.12</v>
      </c>
      <c r="G23" s="13"/>
    </row>
    <row r="24" s="1" customFormat="1" ht="26" customHeight="1" spans="1:7">
      <c r="A24" s="8">
        <v>22</v>
      </c>
      <c r="B24" s="18"/>
      <c r="C24" s="10" t="str">
        <f>"洪丽秋"</f>
        <v>洪丽秋</v>
      </c>
      <c r="D24" s="11">
        <v>60.4</v>
      </c>
      <c r="E24" s="16">
        <v>60.375</v>
      </c>
      <c r="F24" s="13">
        <f t="shared" si="1"/>
        <v>60.385</v>
      </c>
      <c r="G24" s="13"/>
    </row>
    <row r="25" s="1" customFormat="1" ht="26" customHeight="1" spans="1:7">
      <c r="A25" s="8">
        <v>23</v>
      </c>
      <c r="B25" s="18"/>
      <c r="C25" s="10" t="str">
        <f>"陈智燕"</f>
        <v>陈智燕</v>
      </c>
      <c r="D25" s="11">
        <v>49.2</v>
      </c>
      <c r="E25" s="16" t="s">
        <v>10</v>
      </c>
      <c r="F25" s="13"/>
      <c r="G25" s="13"/>
    </row>
    <row r="26" s="1" customFormat="1" ht="26" customHeight="1" spans="1:7">
      <c r="A26" s="8">
        <v>24</v>
      </c>
      <c r="B26" s="18"/>
      <c r="C26" s="10" t="str">
        <f>"欧阳丽娜"</f>
        <v>欧阳丽娜</v>
      </c>
      <c r="D26" s="11">
        <v>66.2</v>
      </c>
      <c r="E26" s="16" t="s">
        <v>10</v>
      </c>
      <c r="F26" s="13"/>
      <c r="G26" s="13"/>
    </row>
    <row r="27" s="1" customFormat="1" ht="26" customHeight="1" spans="1:7">
      <c r="A27" s="8">
        <v>25</v>
      </c>
      <c r="B27" s="18" t="s">
        <v>15</v>
      </c>
      <c r="C27" s="10" t="str">
        <f>"林敏"</f>
        <v>林敏</v>
      </c>
      <c r="D27" s="11">
        <v>70.1</v>
      </c>
      <c r="E27" s="16">
        <v>87.625</v>
      </c>
      <c r="F27" s="13">
        <f t="shared" si="1"/>
        <v>80.615</v>
      </c>
      <c r="G27" s="13"/>
    </row>
    <row r="28" s="1" customFormat="1" ht="26" customHeight="1" spans="1:7">
      <c r="A28" s="8">
        <v>26</v>
      </c>
      <c r="B28" s="19"/>
      <c r="C28" s="10" t="str">
        <f>"符芷菱"</f>
        <v>符芷菱</v>
      </c>
      <c r="D28" s="11">
        <v>67.2</v>
      </c>
      <c r="E28" s="16" t="s">
        <v>10</v>
      </c>
      <c r="F28" s="13"/>
      <c r="G28" s="13"/>
    </row>
  </sheetData>
  <mergeCells count="7">
    <mergeCell ref="A1:G1"/>
    <mergeCell ref="B3:B4"/>
    <mergeCell ref="B5:B7"/>
    <mergeCell ref="B8:B9"/>
    <mergeCell ref="B10:B22"/>
    <mergeCell ref="B23:B26"/>
    <mergeCell ref="B27:B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hao</cp:lastModifiedBy>
  <dcterms:created xsi:type="dcterms:W3CDTF">2023-02-27T01:16:00Z</dcterms:created>
  <dcterms:modified xsi:type="dcterms:W3CDTF">2023-02-27T01:37:22Z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