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<sst xmlns="http://schemas.openxmlformats.org/spreadsheetml/2006/main" count="88" uniqueCount="8">
  <si>
    <t>中国热带农业科学院椰子研究所2026年度第一批公开招聘（产业发展部科技支撑岗、科技办公室管理岗）通过资格审查进入笔试人员名单</t>
  </si>
  <si>
    <t>序号</t>
  </si>
  <si>
    <t>岗位名称</t>
  </si>
  <si>
    <t>岗位编号</t>
  </si>
  <si>
    <t>通过资格审查人员</t>
  </si>
  <si>
    <t>报考号</t>
  </si>
  <si>
    <t>产业发展部科技支撑岗</t>
  </si>
  <si>
    <t>科技办公室管理岗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</si>
</sst>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4"/>
  <sheetViews>
    <sheetView tabSelected="1" workbookViewId="0">
      <selection activeCell="A1" sqref="A1:E1"/>
    </sheetView>
  </sheetViews>
  <sheetFormatPr defaultColWidth="9" defaultRowHeight="14"/>
  <cols>
    <col min="1" max="1" width="13.3727272727273" customWidth="1"/>
    <col min="2" max="2" width="21.2545454545455" customWidth="1"/>
    <col min="3" max="5" width="16.6272727272727" customWidth="1"/>
  </cols>
  <sheetData>
    <row r="1" ht="60" customHeight="1" spans="1:9">
      <c r="A1" s="1" t="s">
        <v>0</v>
      </c>
      <c r="B1" s="1"/>
      <c r="C1" s="1"/>
      <c r="D1" s="1"/>
      <c r="E1" s="1"/>
      <c r="F1" s="2"/>
      <c r="G1" s="2"/>
      <c r="H1" s="2"/>
      <c r="I1" s="2"/>
    </row>
    <row r="2" ht="3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8" spans="1:9">
      <c r="A3" s="4">
        <v>1</v>
      </c>
      <c r="B3" s="5" t="s">
        <v>6</v>
      </c>
      <c r="C3" s="5" t="str">
        <f t="shared" ref="C3:C66" si="0">"26080205"</f>
        <v>26080205</v>
      </c>
      <c r="D3" s="5" t="str">
        <f>"未海霞"</f>
        <v>未海霞</v>
      </c>
      <c r="E3" s="5" t="str">
        <f>"86442025123009200239216"</f>
        <v>86442025123009200239216</v>
      </c>
    </row>
    <row r="4" ht="28" spans="1:9">
      <c r="A4" s="4">
        <v>2</v>
      </c>
      <c r="B4" s="5" t="s">
        <v>6</v>
      </c>
      <c r="C4" s="5" t="str">
        <f t="shared" si="0"/>
        <v>26080205</v>
      </c>
      <c r="D4" s="5" t="str">
        <f>"李琛"</f>
        <v>李琛</v>
      </c>
      <c r="E4" s="5" t="str">
        <f>"86442025123010522039442"</f>
        <v>86442025123010522039442</v>
      </c>
    </row>
    <row r="5" ht="28" spans="1:9">
      <c r="A5" s="4">
        <v>3</v>
      </c>
      <c r="B5" s="5" t="s">
        <v>6</v>
      </c>
      <c r="C5" s="5" t="str">
        <f t="shared" si="0"/>
        <v>26080205</v>
      </c>
      <c r="D5" s="5" t="str">
        <f>"王川铭"</f>
        <v>王川铭</v>
      </c>
      <c r="E5" s="5" t="str">
        <f>"86442025123011465439554"</f>
        <v>86442025123011465439554</v>
      </c>
    </row>
    <row r="6" ht="28" spans="1:9">
      <c r="A6" s="4">
        <v>4</v>
      </c>
      <c r="B6" s="5" t="s">
        <v>6</v>
      </c>
      <c r="C6" s="5" t="str">
        <f t="shared" si="0"/>
        <v>26080205</v>
      </c>
      <c r="D6" s="5" t="str">
        <f>"杨启帆"</f>
        <v>杨启帆</v>
      </c>
      <c r="E6" s="5" t="str">
        <f>"86442025123013313639767"</f>
        <v>86442025123013313639767</v>
      </c>
    </row>
    <row r="7" ht="28" spans="1:9">
      <c r="A7" s="4">
        <v>5</v>
      </c>
      <c r="B7" s="5" t="s">
        <v>6</v>
      </c>
      <c r="C7" s="5" t="str">
        <f t="shared" si="0"/>
        <v>26080205</v>
      </c>
      <c r="D7" s="5" t="str">
        <f>"黄晓鑫"</f>
        <v>黄晓鑫</v>
      </c>
      <c r="E7" s="5" t="str">
        <f>"86442025123016011440114"</f>
        <v>86442025123016011440114</v>
      </c>
    </row>
    <row r="8" ht="28" spans="1:9">
      <c r="A8" s="4">
        <v>6</v>
      </c>
      <c r="B8" s="5" t="s">
        <v>6</v>
      </c>
      <c r="C8" s="5" t="str">
        <f t="shared" si="0"/>
        <v>26080205</v>
      </c>
      <c r="D8" s="5" t="str">
        <f>"杨卓"</f>
        <v>杨卓</v>
      </c>
      <c r="E8" s="5" t="str">
        <f>"86442025123015462740073"</f>
        <v>86442025123015462740073</v>
      </c>
    </row>
    <row r="9" ht="28" spans="1:9">
      <c r="A9" s="4">
        <v>7</v>
      </c>
      <c r="B9" s="5" t="s">
        <v>6</v>
      </c>
      <c r="C9" s="5" t="str">
        <f t="shared" si="0"/>
        <v>26080205</v>
      </c>
      <c r="D9" s="5" t="str">
        <f>"张舒涵"</f>
        <v>张舒涵</v>
      </c>
      <c r="E9" s="5" t="str">
        <f>"86442025123015324340038"</f>
        <v>86442025123015324340038</v>
      </c>
    </row>
    <row r="10" ht="28" spans="1:9">
      <c r="A10" s="4">
        <v>8</v>
      </c>
      <c r="B10" s="5" t="s">
        <v>6</v>
      </c>
      <c r="C10" s="5" t="str">
        <f t="shared" si="0"/>
        <v>26080205</v>
      </c>
      <c r="D10" s="5" t="str">
        <f>"钟洋"</f>
        <v>钟洋</v>
      </c>
      <c r="E10" s="5" t="str">
        <f>"86442025123022275640520"</f>
        <v>86442025123022275640520</v>
      </c>
    </row>
    <row r="11" ht="28" spans="1:9">
      <c r="A11" s="4">
        <v>9</v>
      </c>
      <c r="B11" s="5" t="s">
        <v>6</v>
      </c>
      <c r="C11" s="5" t="str">
        <f t="shared" si="0"/>
        <v>26080205</v>
      </c>
      <c r="D11" s="5" t="str">
        <f>"郭筱雨"</f>
        <v>郭筱雨</v>
      </c>
      <c r="E11" s="5" t="str">
        <f>"86442025123111380140790"</f>
        <v>86442025123111380140790</v>
      </c>
    </row>
    <row r="12" ht="28" spans="1:9">
      <c r="A12" s="4">
        <v>10</v>
      </c>
      <c r="B12" s="5" t="s">
        <v>6</v>
      </c>
      <c r="C12" s="5" t="str">
        <f t="shared" si="0"/>
        <v>26080205</v>
      </c>
      <c r="D12" s="5" t="str">
        <f>"张一帆"</f>
        <v>张一帆</v>
      </c>
      <c r="E12" s="5" t="str">
        <f>"86442025123116184341019"</f>
        <v>86442025123116184341019</v>
      </c>
    </row>
    <row r="13" ht="28" spans="1:9">
      <c r="A13" s="4">
        <v>11</v>
      </c>
      <c r="B13" s="5" t="s">
        <v>6</v>
      </c>
      <c r="C13" s="5" t="str">
        <f t="shared" si="0"/>
        <v>26080205</v>
      </c>
      <c r="D13" s="5" t="str">
        <f>"秦培杰"</f>
        <v>秦培杰</v>
      </c>
      <c r="E13" s="5" t="str">
        <f>"86442025123118493041110"</f>
        <v>86442025123118493041110</v>
      </c>
    </row>
    <row r="14" ht="28" spans="1:9">
      <c r="A14" s="4">
        <v>12</v>
      </c>
      <c r="B14" s="5" t="s">
        <v>6</v>
      </c>
      <c r="C14" s="5" t="str">
        <f t="shared" si="0"/>
        <v>26080205</v>
      </c>
      <c r="D14" s="5" t="str">
        <f>"尹泉"</f>
        <v>尹泉</v>
      </c>
      <c r="E14" s="5" t="str">
        <f>"86442025123122572341178"</f>
        <v>86442025123122572341178</v>
      </c>
    </row>
    <row r="15" ht="28" spans="1:9">
      <c r="A15" s="4">
        <v>13</v>
      </c>
      <c r="B15" s="5" t="s">
        <v>6</v>
      </c>
      <c r="C15" s="5" t="str">
        <f t="shared" si="0"/>
        <v>26080205</v>
      </c>
      <c r="D15" s="5" t="str">
        <f>"符明清"</f>
        <v>符明清</v>
      </c>
      <c r="E15" s="5" t="str">
        <f>"86442026010112364941261"</f>
        <v>86442026010112364941261</v>
      </c>
    </row>
    <row r="16" ht="28" spans="1:9">
      <c r="A16" s="4">
        <v>14</v>
      </c>
      <c r="B16" s="5" t="s">
        <v>6</v>
      </c>
      <c r="C16" s="5" t="str">
        <f t="shared" si="0"/>
        <v>26080205</v>
      </c>
      <c r="D16" s="5" t="str">
        <f>"李典"</f>
        <v>李典</v>
      </c>
      <c r="E16" s="5" t="str">
        <f>"86442026010211171041530"</f>
        <v>86442026010211171041530</v>
      </c>
    </row>
    <row r="17" ht="28" spans="1:5">
      <c r="A17" s="4">
        <v>15</v>
      </c>
      <c r="B17" s="5" t="s">
        <v>6</v>
      </c>
      <c r="C17" s="5" t="str">
        <f t="shared" si="0"/>
        <v>26080205</v>
      </c>
      <c r="D17" s="5" t="str">
        <f>"杜佳妮"</f>
        <v>杜佳妮</v>
      </c>
      <c r="E17" s="5" t="str">
        <f>"86442026010316185142036"</f>
        <v>86442026010316185142036</v>
      </c>
    </row>
    <row r="18" ht="28" spans="1:5">
      <c r="A18" s="4">
        <v>16</v>
      </c>
      <c r="B18" s="5" t="s">
        <v>6</v>
      </c>
      <c r="C18" s="5" t="str">
        <f t="shared" si="0"/>
        <v>26080205</v>
      </c>
      <c r="D18" s="5" t="str">
        <f>"王家琳"</f>
        <v>王家琳</v>
      </c>
      <c r="E18" s="5" t="str">
        <f>"86442026010317002242069"</f>
        <v>86442026010317002242069</v>
      </c>
    </row>
    <row r="19" ht="28" spans="1:5">
      <c r="A19" s="4">
        <v>17</v>
      </c>
      <c r="B19" s="5" t="s">
        <v>6</v>
      </c>
      <c r="C19" s="5" t="str">
        <f t="shared" si="0"/>
        <v>26080205</v>
      </c>
      <c r="D19" s="5" t="str">
        <f>"余福"</f>
        <v>余福</v>
      </c>
      <c r="E19" s="5" t="str">
        <f>"86442025123023382240557"</f>
        <v>86442025123023382240557</v>
      </c>
    </row>
    <row r="20" ht="28" spans="1:5">
      <c r="A20" s="4">
        <v>18</v>
      </c>
      <c r="B20" s="5" t="s">
        <v>6</v>
      </c>
      <c r="C20" s="5" t="str">
        <f t="shared" si="0"/>
        <v>26080205</v>
      </c>
      <c r="D20" s="5" t="str">
        <f>"唐世玉"</f>
        <v>唐世玉</v>
      </c>
      <c r="E20" s="5" t="str">
        <f>"86442026010410175743403"</f>
        <v>86442026010410175743403</v>
      </c>
    </row>
    <row r="21" ht="28" spans="1:5">
      <c r="A21" s="4">
        <v>19</v>
      </c>
      <c r="B21" s="5" t="s">
        <v>6</v>
      </c>
      <c r="C21" s="5" t="str">
        <f t="shared" si="0"/>
        <v>26080205</v>
      </c>
      <c r="D21" s="5" t="str">
        <f>"邓雅之"</f>
        <v>邓雅之</v>
      </c>
      <c r="E21" s="5" t="str">
        <f>"86442026010514462050165"</f>
        <v>86442026010514462050165</v>
      </c>
    </row>
    <row r="22" ht="28" spans="1:5">
      <c r="A22" s="4">
        <v>20</v>
      </c>
      <c r="B22" s="5" t="s">
        <v>6</v>
      </c>
      <c r="C22" s="5" t="str">
        <f t="shared" si="0"/>
        <v>26080205</v>
      </c>
      <c r="D22" s="5" t="str">
        <f>"赵志华"</f>
        <v>赵志华</v>
      </c>
      <c r="E22" s="5" t="str">
        <f>"86442026010421330447551"</f>
        <v>86442026010421330447551</v>
      </c>
    </row>
    <row r="23" ht="28" spans="1:5">
      <c r="A23" s="4">
        <v>21</v>
      </c>
      <c r="B23" s="5" t="s">
        <v>6</v>
      </c>
      <c r="C23" s="5" t="str">
        <f t="shared" si="0"/>
        <v>26080205</v>
      </c>
      <c r="D23" s="5" t="str">
        <f>"蒋子豪"</f>
        <v>蒋子豪</v>
      </c>
      <c r="E23" s="5" t="str">
        <f>"86442026010610240053612"</f>
        <v>86442026010610240053612</v>
      </c>
    </row>
    <row r="24" ht="28" spans="1:5">
      <c r="A24" s="4">
        <v>22</v>
      </c>
      <c r="B24" s="5" t="s">
        <v>6</v>
      </c>
      <c r="C24" s="5" t="str">
        <f t="shared" si="0"/>
        <v>26080205</v>
      </c>
      <c r="D24" s="5" t="str">
        <f>"王婷"</f>
        <v>王婷</v>
      </c>
      <c r="E24" s="5" t="str">
        <f>"86442026010614455555467"</f>
        <v>86442026010614455555467</v>
      </c>
    </row>
    <row r="25" ht="28" spans="1:5">
      <c r="A25" s="4">
        <v>23</v>
      </c>
      <c r="B25" s="5" t="s">
        <v>6</v>
      </c>
      <c r="C25" s="5" t="str">
        <f t="shared" si="0"/>
        <v>26080205</v>
      </c>
      <c r="D25" s="5" t="str">
        <f>"李景浩"</f>
        <v>李景浩</v>
      </c>
      <c r="E25" s="5" t="str">
        <f>"86442026010513332049747"</f>
        <v>86442026010513332049747</v>
      </c>
    </row>
    <row r="26" ht="28" spans="1:5">
      <c r="A26" s="4">
        <v>24</v>
      </c>
      <c r="B26" s="5" t="s">
        <v>6</v>
      </c>
      <c r="C26" s="5" t="str">
        <f t="shared" si="0"/>
        <v>26080205</v>
      </c>
      <c r="D26" s="5" t="str">
        <f>"陈丁绫"</f>
        <v>陈丁绫</v>
      </c>
      <c r="E26" s="5" t="str">
        <f>"86442026010711044957830"</f>
        <v>86442026010711044957830</v>
      </c>
    </row>
    <row r="27" ht="28" spans="1:5">
      <c r="A27" s="4">
        <v>25</v>
      </c>
      <c r="B27" s="5" t="s">
        <v>6</v>
      </c>
      <c r="C27" s="5" t="str">
        <f t="shared" si="0"/>
        <v>26080205</v>
      </c>
      <c r="D27" s="5" t="str">
        <f>"肖思宇"</f>
        <v>肖思宇</v>
      </c>
      <c r="E27" s="5" t="str">
        <f>"86442026010710573357803"</f>
        <v>86442026010710573357803</v>
      </c>
    </row>
    <row r="28" ht="28" spans="1:5">
      <c r="A28" s="4">
        <v>26</v>
      </c>
      <c r="B28" s="5" t="s">
        <v>6</v>
      </c>
      <c r="C28" s="5" t="str">
        <f t="shared" si="0"/>
        <v>26080205</v>
      </c>
      <c r="D28" s="5" t="str">
        <f>"饶睿君"</f>
        <v>饶睿君</v>
      </c>
      <c r="E28" s="5" t="str">
        <f>"86442026010715175058438"</f>
        <v>86442026010715175058438</v>
      </c>
    </row>
    <row r="29" ht="28" spans="1:5">
      <c r="A29" s="4">
        <v>27</v>
      </c>
      <c r="B29" s="5" t="s">
        <v>6</v>
      </c>
      <c r="C29" s="5" t="str">
        <f t="shared" si="0"/>
        <v>26080205</v>
      </c>
      <c r="D29" s="5" t="str">
        <f>"黄秋锋"</f>
        <v>黄秋锋</v>
      </c>
      <c r="E29" s="5" t="str">
        <f>"86442026010810195859803"</f>
        <v>86442026010810195859803</v>
      </c>
    </row>
    <row r="30" ht="28" spans="1:5">
      <c r="A30" s="4">
        <v>28</v>
      </c>
      <c r="B30" s="5" t="s">
        <v>6</v>
      </c>
      <c r="C30" s="5" t="str">
        <f t="shared" si="0"/>
        <v>26080205</v>
      </c>
      <c r="D30" s="5" t="str">
        <f>"孔怡萱"</f>
        <v>孔怡萱</v>
      </c>
      <c r="E30" s="5" t="str">
        <f>"86442026010814081160210"</f>
        <v>86442026010814081160210</v>
      </c>
    </row>
    <row r="31" ht="28" spans="1:5">
      <c r="A31" s="4">
        <v>29</v>
      </c>
      <c r="B31" s="5" t="s">
        <v>6</v>
      </c>
      <c r="C31" s="5" t="str">
        <f t="shared" si="0"/>
        <v>26080205</v>
      </c>
      <c r="D31" s="5" t="str">
        <f>"朱雯倩"</f>
        <v>朱雯倩</v>
      </c>
      <c r="E31" s="5" t="str">
        <f>"86442026010816353260592"</f>
        <v>86442026010816353260592</v>
      </c>
    </row>
    <row r="32" ht="28" spans="1:5">
      <c r="A32" s="4">
        <v>30</v>
      </c>
      <c r="B32" s="5" t="s">
        <v>6</v>
      </c>
      <c r="C32" s="5" t="str">
        <f t="shared" si="0"/>
        <v>26080205</v>
      </c>
      <c r="D32" s="5" t="str">
        <f>"刘芬"</f>
        <v>刘芬</v>
      </c>
      <c r="E32" s="5" t="str">
        <f>"86442026010620591056956"</f>
        <v>86442026010620591056956</v>
      </c>
    </row>
    <row r="33" ht="28" spans="1:5">
      <c r="A33" s="4">
        <v>31</v>
      </c>
      <c r="B33" s="5" t="s">
        <v>6</v>
      </c>
      <c r="C33" s="5" t="str">
        <f t="shared" si="0"/>
        <v>26080205</v>
      </c>
      <c r="D33" s="5" t="str">
        <f>"熊博"</f>
        <v>熊博</v>
      </c>
      <c r="E33" s="5" t="str">
        <f>"86442026010817164660678"</f>
        <v>86442026010817164660678</v>
      </c>
    </row>
    <row r="34" ht="28" spans="1:5">
      <c r="A34" s="4">
        <v>32</v>
      </c>
      <c r="B34" s="5" t="s">
        <v>6</v>
      </c>
      <c r="C34" s="5" t="str">
        <f t="shared" si="0"/>
        <v>26080205</v>
      </c>
      <c r="D34" s="5" t="str">
        <f>"马笑然"</f>
        <v>马笑然</v>
      </c>
      <c r="E34" s="5" t="str">
        <f>"86442026010822030760945"</f>
        <v>86442026010822030760945</v>
      </c>
    </row>
    <row r="35" ht="28" spans="1:5">
      <c r="A35" s="4">
        <v>33</v>
      </c>
      <c r="B35" s="5" t="s">
        <v>6</v>
      </c>
      <c r="C35" s="5" t="str">
        <f t="shared" si="0"/>
        <v>26080205</v>
      </c>
      <c r="D35" s="5" t="str">
        <f>"郭依婷"</f>
        <v>郭依婷</v>
      </c>
      <c r="E35" s="5" t="str">
        <f>"86442026010721493759325"</f>
        <v>86442026010721493759325</v>
      </c>
    </row>
    <row r="36" ht="28" spans="1:5">
      <c r="A36" s="4">
        <v>34</v>
      </c>
      <c r="B36" s="5" t="s">
        <v>6</v>
      </c>
      <c r="C36" s="5" t="str">
        <f t="shared" si="0"/>
        <v>26080205</v>
      </c>
      <c r="D36" s="5" t="str">
        <f>"许艳彪"</f>
        <v>许艳彪</v>
      </c>
      <c r="E36" s="5" t="str">
        <f>"86442026010910324961176"</f>
        <v>86442026010910324961176</v>
      </c>
    </row>
    <row r="37" ht="28" spans="1:5">
      <c r="A37" s="4">
        <v>35</v>
      </c>
      <c r="B37" s="5" t="s">
        <v>6</v>
      </c>
      <c r="C37" s="5" t="str">
        <f t="shared" si="0"/>
        <v>26080205</v>
      </c>
      <c r="D37" s="5" t="str">
        <f>"王然然"</f>
        <v>王然然</v>
      </c>
      <c r="E37" s="5" t="str">
        <f>"86442026010915435561495"</f>
        <v>86442026010915435561495</v>
      </c>
    </row>
    <row r="38" ht="28" spans="1:5">
      <c r="A38" s="4">
        <v>36</v>
      </c>
      <c r="B38" s="5" t="s">
        <v>6</v>
      </c>
      <c r="C38" s="5" t="str">
        <f t="shared" si="0"/>
        <v>26080205</v>
      </c>
      <c r="D38" s="5" t="str">
        <f>"陈邦兴"</f>
        <v>陈邦兴</v>
      </c>
      <c r="E38" s="5" t="str">
        <f>"86442026010915131461442"</f>
        <v>86442026010915131461442</v>
      </c>
    </row>
    <row r="39" ht="28" spans="1:5">
      <c r="A39" s="4">
        <v>37</v>
      </c>
      <c r="B39" s="5" t="s">
        <v>6</v>
      </c>
      <c r="C39" s="5" t="str">
        <f t="shared" si="0"/>
        <v>26080205</v>
      </c>
      <c r="D39" s="5" t="str">
        <f>"徐子寒"</f>
        <v>徐子寒</v>
      </c>
      <c r="E39" s="5" t="str">
        <f>"86442026011016574962146"</f>
        <v>86442026011016574962146</v>
      </c>
    </row>
    <row r="40" ht="28" spans="1:5">
      <c r="A40" s="4">
        <v>38</v>
      </c>
      <c r="B40" s="5" t="s">
        <v>6</v>
      </c>
      <c r="C40" s="5" t="str">
        <f t="shared" si="0"/>
        <v>26080205</v>
      </c>
      <c r="D40" s="5" t="str">
        <f>"王雅暄"</f>
        <v>王雅暄</v>
      </c>
      <c r="E40" s="5" t="str">
        <f>"86442026011016442862134"</f>
        <v>86442026011016442862134</v>
      </c>
    </row>
    <row r="41" ht="28" spans="1:5">
      <c r="A41" s="4">
        <v>39</v>
      </c>
      <c r="B41" s="5" t="s">
        <v>6</v>
      </c>
      <c r="C41" s="5" t="str">
        <f t="shared" si="0"/>
        <v>26080205</v>
      </c>
      <c r="D41" s="5" t="str">
        <f>"何颜言"</f>
        <v>何颜言</v>
      </c>
      <c r="E41" s="5" t="str">
        <f>"86442026011021375662374"</f>
        <v>86442026011021375662374</v>
      </c>
    </row>
    <row r="42" ht="28" spans="1:5">
      <c r="A42" s="4">
        <v>40</v>
      </c>
      <c r="B42" s="5" t="s">
        <v>6</v>
      </c>
      <c r="C42" s="5" t="str">
        <f t="shared" si="0"/>
        <v>26080205</v>
      </c>
      <c r="D42" s="5" t="str">
        <f>"徐满"</f>
        <v>徐满</v>
      </c>
      <c r="E42" s="5" t="str">
        <f>"86442026011114550562838"</f>
        <v>86442026011114550562838</v>
      </c>
    </row>
    <row r="43" ht="28" spans="1:5">
      <c r="A43" s="4">
        <v>41</v>
      </c>
      <c r="B43" s="5" t="s">
        <v>6</v>
      </c>
      <c r="C43" s="5" t="str">
        <f t="shared" si="0"/>
        <v>26080205</v>
      </c>
      <c r="D43" s="5" t="str">
        <f>"丛美玉"</f>
        <v>丛美玉</v>
      </c>
      <c r="E43" s="5" t="str">
        <f>"86442026010723262959494"</f>
        <v>86442026010723262959494</v>
      </c>
    </row>
    <row r="44" ht="28" spans="1:5">
      <c r="A44" s="4">
        <v>42</v>
      </c>
      <c r="B44" s="5" t="s">
        <v>6</v>
      </c>
      <c r="C44" s="5" t="str">
        <f t="shared" si="0"/>
        <v>26080205</v>
      </c>
      <c r="D44" s="5" t="str">
        <f>"焦宜帆"</f>
        <v>焦宜帆</v>
      </c>
      <c r="E44" s="5" t="str">
        <f>"86442026011210280364074"</f>
        <v>86442026011210280364074</v>
      </c>
    </row>
    <row r="45" ht="28" spans="1:5">
      <c r="A45" s="4">
        <v>43</v>
      </c>
      <c r="B45" s="5" t="s">
        <v>6</v>
      </c>
      <c r="C45" s="5" t="str">
        <f t="shared" si="0"/>
        <v>26080205</v>
      </c>
      <c r="D45" s="5" t="str">
        <f>"徐浩强"</f>
        <v>徐浩强</v>
      </c>
      <c r="E45" s="5" t="str">
        <f>"86442026011211053064199"</f>
        <v>86442026011211053064199</v>
      </c>
    </row>
    <row r="46" ht="28" spans="1:5">
      <c r="A46" s="4">
        <v>44</v>
      </c>
      <c r="B46" s="5" t="s">
        <v>6</v>
      </c>
      <c r="C46" s="5" t="str">
        <f t="shared" si="0"/>
        <v>26080205</v>
      </c>
      <c r="D46" s="5" t="str">
        <f>"蒙柳密"</f>
        <v>蒙柳密</v>
      </c>
      <c r="E46" s="5" t="str">
        <f>"86442026011215413464898"</f>
        <v>86442026011215413464898</v>
      </c>
    </row>
    <row r="47" ht="28" spans="1:5">
      <c r="A47" s="4">
        <v>45</v>
      </c>
      <c r="B47" s="5" t="s">
        <v>6</v>
      </c>
      <c r="C47" s="5" t="str">
        <f t="shared" si="0"/>
        <v>26080205</v>
      </c>
      <c r="D47" s="5" t="str">
        <f>"李雨恒"</f>
        <v>李雨恒</v>
      </c>
      <c r="E47" s="5" t="str">
        <f>"86442026011215005164735"</f>
        <v>86442026011215005164735</v>
      </c>
    </row>
    <row r="48" ht="28" spans="1:5">
      <c r="A48" s="4">
        <v>46</v>
      </c>
      <c r="B48" s="5" t="s">
        <v>6</v>
      </c>
      <c r="C48" s="5" t="str">
        <f t="shared" si="0"/>
        <v>26080205</v>
      </c>
      <c r="D48" s="5" t="str">
        <f>"庞家豪"</f>
        <v>庞家豪</v>
      </c>
      <c r="E48" s="5" t="str">
        <f>"86442026011216552865104"</f>
        <v>86442026011216552865104</v>
      </c>
    </row>
    <row r="49" ht="28" spans="1:5">
      <c r="A49" s="4">
        <v>47</v>
      </c>
      <c r="B49" s="5" t="s">
        <v>6</v>
      </c>
      <c r="C49" s="5" t="str">
        <f t="shared" si="0"/>
        <v>26080205</v>
      </c>
      <c r="D49" s="5" t="str">
        <f>"苏歆阳"</f>
        <v>苏歆阳</v>
      </c>
      <c r="E49" s="5" t="str">
        <f>"86442026011120302963275"</f>
        <v>86442026011120302963275</v>
      </c>
    </row>
    <row r="50" ht="28" spans="1:5">
      <c r="A50" s="4">
        <v>48</v>
      </c>
      <c r="B50" s="5" t="s">
        <v>6</v>
      </c>
      <c r="C50" s="5" t="str">
        <f t="shared" si="0"/>
        <v>26080205</v>
      </c>
      <c r="D50" s="5" t="str">
        <f>"蒋慧"</f>
        <v>蒋慧</v>
      </c>
      <c r="E50" s="5" t="str">
        <f>"86442026011110013762523"</f>
        <v>86442026011110013762523</v>
      </c>
    </row>
    <row r="51" ht="28" spans="1:5">
      <c r="A51" s="4">
        <v>49</v>
      </c>
      <c r="B51" s="5" t="s">
        <v>6</v>
      </c>
      <c r="C51" s="5" t="str">
        <f t="shared" si="0"/>
        <v>26080205</v>
      </c>
      <c r="D51" s="5" t="str">
        <f>"李雪莹"</f>
        <v>李雪莹</v>
      </c>
      <c r="E51" s="5" t="str">
        <f>"86442026011308551365595"</f>
        <v>86442026011308551365595</v>
      </c>
    </row>
    <row r="52" ht="28" spans="1:5">
      <c r="A52" s="4">
        <v>50</v>
      </c>
      <c r="B52" s="5" t="s">
        <v>6</v>
      </c>
      <c r="C52" s="5" t="str">
        <f t="shared" si="0"/>
        <v>26080205</v>
      </c>
      <c r="D52" s="5" t="str">
        <f>"吴英芷"</f>
        <v>吴英芷</v>
      </c>
      <c r="E52" s="5" t="str">
        <f>"86442026011312302666404"</f>
        <v>86442026011312302666404</v>
      </c>
    </row>
    <row r="53" ht="28" spans="1:5">
      <c r="A53" s="4">
        <v>51</v>
      </c>
      <c r="B53" s="5" t="s">
        <v>6</v>
      </c>
      <c r="C53" s="5" t="str">
        <f t="shared" si="0"/>
        <v>26080205</v>
      </c>
      <c r="D53" s="5" t="str">
        <f>"李璐云"</f>
        <v>李璐云</v>
      </c>
      <c r="E53" s="5" t="str">
        <f>"86442026011315514466751"</f>
        <v>86442026011315514466751</v>
      </c>
    </row>
    <row r="54" ht="28" spans="1:5">
      <c r="A54" s="4">
        <v>52</v>
      </c>
      <c r="B54" s="5" t="s">
        <v>6</v>
      </c>
      <c r="C54" s="5" t="str">
        <f t="shared" si="0"/>
        <v>26080205</v>
      </c>
      <c r="D54" s="5" t="str">
        <f>"谢佳汶"</f>
        <v>谢佳汶</v>
      </c>
      <c r="E54" s="5" t="str">
        <f>"86442026010917312961622"</f>
        <v>86442026010917312961622</v>
      </c>
    </row>
    <row r="55" ht="28" spans="1:5">
      <c r="A55" s="4">
        <v>53</v>
      </c>
      <c r="B55" s="5" t="s">
        <v>6</v>
      </c>
      <c r="C55" s="5" t="str">
        <f t="shared" si="0"/>
        <v>26080205</v>
      </c>
      <c r="D55" s="5" t="str">
        <f>"张羽翀"</f>
        <v>张羽翀</v>
      </c>
      <c r="E55" s="5" t="str">
        <f>"86442026011316555866872"</f>
        <v>86442026011316555866872</v>
      </c>
    </row>
    <row r="56" ht="28" spans="1:5">
      <c r="A56" s="4">
        <v>54</v>
      </c>
      <c r="B56" s="5" t="s">
        <v>6</v>
      </c>
      <c r="C56" s="5" t="str">
        <f t="shared" si="0"/>
        <v>26080205</v>
      </c>
      <c r="D56" s="5" t="str">
        <f>"郝志欣"</f>
        <v>郝志欣</v>
      </c>
      <c r="E56" s="5" t="str">
        <f>"86442026011322003067364"</f>
        <v>86442026011322003067364</v>
      </c>
    </row>
    <row r="57" ht="28" spans="1:5">
      <c r="A57" s="4">
        <v>55</v>
      </c>
      <c r="B57" s="5" t="s">
        <v>6</v>
      </c>
      <c r="C57" s="5" t="str">
        <f t="shared" si="0"/>
        <v>26080205</v>
      </c>
      <c r="D57" s="5" t="str">
        <f>"焦婷"</f>
        <v>焦婷</v>
      </c>
      <c r="E57" s="5" t="str">
        <f>"86442026011322163667388"</f>
        <v>86442026011322163667388</v>
      </c>
    </row>
    <row r="58" ht="28" spans="1:5">
      <c r="A58" s="4">
        <v>56</v>
      </c>
      <c r="B58" s="5" t="s">
        <v>6</v>
      </c>
      <c r="C58" s="5" t="str">
        <f t="shared" si="0"/>
        <v>26080205</v>
      </c>
      <c r="D58" s="5" t="str">
        <f>"王浚"</f>
        <v>王浚</v>
      </c>
      <c r="E58" s="5" t="str">
        <f>"86442026011323033567435"</f>
        <v>86442026011323033567435</v>
      </c>
    </row>
    <row r="59" ht="28" spans="1:5">
      <c r="A59" s="4">
        <v>57</v>
      </c>
      <c r="B59" s="5" t="s">
        <v>6</v>
      </c>
      <c r="C59" s="5" t="str">
        <f t="shared" si="0"/>
        <v>26080205</v>
      </c>
      <c r="D59" s="5" t="str">
        <f>"莫桂杏"</f>
        <v>莫桂杏</v>
      </c>
      <c r="E59" s="5" t="str">
        <f>"86442026011400020867471"</f>
        <v>86442026011400020867471</v>
      </c>
    </row>
    <row r="60" ht="28" spans="1:5">
      <c r="A60" s="4">
        <v>58</v>
      </c>
      <c r="B60" s="5" t="s">
        <v>6</v>
      </c>
      <c r="C60" s="5" t="str">
        <f t="shared" si="0"/>
        <v>26080205</v>
      </c>
      <c r="D60" s="5" t="str">
        <f>"张嫚"</f>
        <v>张嫚</v>
      </c>
      <c r="E60" s="5" t="str">
        <f>"86442026011412481567811"</f>
        <v>86442026011412481567811</v>
      </c>
    </row>
    <row r="61" ht="28" spans="1:5">
      <c r="A61" s="4">
        <v>59</v>
      </c>
      <c r="B61" s="5" t="s">
        <v>6</v>
      </c>
      <c r="C61" s="5" t="str">
        <f t="shared" si="0"/>
        <v>26080205</v>
      </c>
      <c r="D61" s="5" t="str">
        <f>"徐紫薇"</f>
        <v>徐紫薇</v>
      </c>
      <c r="E61" s="5" t="str">
        <f>"86442026011417543068255"</f>
        <v>86442026011417543068255</v>
      </c>
    </row>
    <row r="62" ht="28" spans="1:5">
      <c r="A62" s="4">
        <v>60</v>
      </c>
      <c r="B62" s="5" t="s">
        <v>6</v>
      </c>
      <c r="C62" s="5" t="str">
        <f t="shared" si="0"/>
        <v>26080205</v>
      </c>
      <c r="D62" s="5" t="str">
        <f>"陈琪"</f>
        <v>陈琪</v>
      </c>
      <c r="E62" s="5" t="str">
        <f>"86442026011417323068226"</f>
        <v>86442026011417323068226</v>
      </c>
    </row>
    <row r="63" ht="28" spans="1:5">
      <c r="A63" s="4">
        <v>61</v>
      </c>
      <c r="B63" s="5" t="s">
        <v>6</v>
      </c>
      <c r="C63" s="5" t="str">
        <f t="shared" si="0"/>
        <v>26080205</v>
      </c>
      <c r="D63" s="5" t="str">
        <f>"徐曼"</f>
        <v>徐曼</v>
      </c>
      <c r="E63" s="5" t="str">
        <f>"86442026011420394968444"</f>
        <v>86442026011420394968444</v>
      </c>
    </row>
    <row r="64" ht="28" spans="1:5">
      <c r="A64" s="4">
        <v>62</v>
      </c>
      <c r="B64" s="5" t="s">
        <v>6</v>
      </c>
      <c r="C64" s="5" t="str">
        <f t="shared" si="0"/>
        <v>26080205</v>
      </c>
      <c r="D64" s="5" t="str">
        <f>"杜婧菻"</f>
        <v>杜婧菻</v>
      </c>
      <c r="E64" s="5" t="str">
        <f>"86442026011420544768471"</f>
        <v>86442026011420544768471</v>
      </c>
    </row>
    <row r="65" ht="28" spans="1:5">
      <c r="A65" s="4">
        <v>63</v>
      </c>
      <c r="B65" s="5" t="s">
        <v>6</v>
      </c>
      <c r="C65" s="5" t="str">
        <f t="shared" si="0"/>
        <v>26080205</v>
      </c>
      <c r="D65" s="5" t="str">
        <f>"常瑞雪"</f>
        <v>常瑞雪</v>
      </c>
      <c r="E65" s="5" t="str">
        <f>"86442026010515444750552"</f>
        <v>86442026010515444750552</v>
      </c>
    </row>
    <row r="66" ht="28" spans="1:5">
      <c r="A66" s="4">
        <v>64</v>
      </c>
      <c r="B66" s="5" t="s">
        <v>6</v>
      </c>
      <c r="C66" s="5" t="str">
        <f t="shared" si="0"/>
        <v>26080205</v>
      </c>
      <c r="D66" s="5" t="str">
        <f>"李星月"</f>
        <v>李星月</v>
      </c>
      <c r="E66" s="5" t="str">
        <f>"86442026011423130868690"</f>
        <v>86442026011423130868690</v>
      </c>
    </row>
    <row r="67" ht="28" spans="1:5">
      <c r="A67" s="4">
        <v>65</v>
      </c>
      <c r="B67" s="5" t="s">
        <v>6</v>
      </c>
      <c r="C67" s="5" t="str">
        <f>"26080205"</f>
        <v>26080205</v>
      </c>
      <c r="D67" s="5" t="str">
        <f>"文福安"</f>
        <v>文福安</v>
      </c>
      <c r="E67" s="5" t="str">
        <f>"86442026011501222568773"</f>
        <v>86442026011501222568773</v>
      </c>
    </row>
    <row r="68" ht="28" spans="1:5">
      <c r="A68" s="4">
        <v>66</v>
      </c>
      <c r="B68" s="5" t="s">
        <v>6</v>
      </c>
      <c r="C68" s="5" t="str">
        <f>"26080205"</f>
        <v>26080205</v>
      </c>
      <c r="D68" s="5" t="str">
        <f>"董艺琦"</f>
        <v>董艺琦</v>
      </c>
      <c r="E68" s="5" t="str">
        <f>"86442026011510550769017"</f>
        <v>86442026011510550769017</v>
      </c>
    </row>
    <row r="69" ht="28" spans="1:5">
      <c r="A69" s="4">
        <v>67</v>
      </c>
      <c r="B69" s="5" t="s">
        <v>7</v>
      </c>
      <c r="C69" s="5" t="str">
        <f t="shared" ref="C69:C84" si="1">"26080301"</f>
        <v>26080301</v>
      </c>
      <c r="D69" s="5" t="str">
        <f>"康瑾"</f>
        <v>康瑾</v>
      </c>
      <c r="E69" s="5" t="str">
        <f>"86442025123014045239826"</f>
        <v>86442025123014045239826</v>
      </c>
    </row>
    <row r="70" ht="28" spans="1:5">
      <c r="A70" s="4">
        <v>68</v>
      </c>
      <c r="B70" s="5" t="s">
        <v>7</v>
      </c>
      <c r="C70" s="5" t="str">
        <f t="shared" si="1"/>
        <v>26080301</v>
      </c>
      <c r="D70" s="5" t="str">
        <f>"于宇"</f>
        <v>于宇</v>
      </c>
      <c r="E70" s="5" t="str">
        <f>"86442025123017342440298"</f>
        <v>86442025123017342440298</v>
      </c>
    </row>
    <row r="71" ht="28" spans="1:5">
      <c r="A71" s="4">
        <v>69</v>
      </c>
      <c r="B71" s="5" t="s">
        <v>7</v>
      </c>
      <c r="C71" s="5" t="str">
        <f t="shared" si="1"/>
        <v>26080301</v>
      </c>
      <c r="D71" s="5" t="str">
        <f>"吕文轩"</f>
        <v>吕文轩</v>
      </c>
      <c r="E71" s="5" t="str">
        <f>"86442025123109252940624"</f>
        <v>86442025123109252940624</v>
      </c>
    </row>
    <row r="72" ht="28" spans="1:5">
      <c r="A72" s="4">
        <v>70</v>
      </c>
      <c r="B72" s="5" t="s">
        <v>7</v>
      </c>
      <c r="C72" s="5" t="str">
        <f t="shared" si="1"/>
        <v>26080301</v>
      </c>
      <c r="D72" s="5" t="str">
        <f>"向梦情"</f>
        <v>向梦情</v>
      </c>
      <c r="E72" s="5" t="str">
        <f>"86442026010111245041233"</f>
        <v>86442026010111245041233</v>
      </c>
    </row>
    <row r="73" ht="28" spans="1:5">
      <c r="A73" s="4">
        <v>71</v>
      </c>
      <c r="B73" s="5" t="s">
        <v>7</v>
      </c>
      <c r="C73" s="5" t="str">
        <f t="shared" si="1"/>
        <v>26080301</v>
      </c>
      <c r="D73" s="5" t="str">
        <f>"黄笑丛"</f>
        <v>黄笑丛</v>
      </c>
      <c r="E73" s="5" t="str">
        <f>"86442026010315573042028"</f>
        <v>86442026010315573042028</v>
      </c>
    </row>
    <row r="74" ht="28" spans="1:5">
      <c r="A74" s="4">
        <v>72</v>
      </c>
      <c r="B74" s="5" t="s">
        <v>7</v>
      </c>
      <c r="C74" s="5" t="str">
        <f t="shared" si="1"/>
        <v>26080301</v>
      </c>
      <c r="D74" s="5" t="str">
        <f>"李雯"</f>
        <v>李雯</v>
      </c>
      <c r="E74" s="5" t="str">
        <f>"86442026010509252548399"</f>
        <v>86442026010509252548399</v>
      </c>
    </row>
    <row r="75" ht="28" spans="1:5">
      <c r="A75" s="4">
        <v>73</v>
      </c>
      <c r="B75" s="5" t="s">
        <v>7</v>
      </c>
      <c r="C75" s="5" t="str">
        <f t="shared" si="1"/>
        <v>26080301</v>
      </c>
      <c r="D75" s="5" t="str">
        <f>"杨悦"</f>
        <v>杨悦</v>
      </c>
      <c r="E75" s="5" t="str">
        <f>"86442026010510435948913"</f>
        <v>86442026010510435948913</v>
      </c>
    </row>
    <row r="76" ht="28" spans="1:5">
      <c r="A76" s="4">
        <v>74</v>
      </c>
      <c r="B76" s="5" t="s">
        <v>7</v>
      </c>
      <c r="C76" s="5" t="str">
        <f t="shared" si="1"/>
        <v>26080301</v>
      </c>
      <c r="D76" s="5" t="str">
        <f>"刘磊棋"</f>
        <v>刘磊棋</v>
      </c>
      <c r="E76" s="5" t="str">
        <f>"86442026010518150151278"</f>
        <v>86442026010518150151278</v>
      </c>
    </row>
    <row r="77" ht="28" spans="1:5">
      <c r="A77" s="4">
        <v>75</v>
      </c>
      <c r="B77" s="5" t="s">
        <v>7</v>
      </c>
      <c r="C77" s="5" t="str">
        <f t="shared" si="1"/>
        <v>26080301</v>
      </c>
      <c r="D77" s="5" t="str">
        <f>"罗海琳"</f>
        <v>罗海琳</v>
      </c>
      <c r="E77" s="5" t="str">
        <f>"86442026010618022356486"</f>
        <v>86442026010618022356486</v>
      </c>
    </row>
    <row r="78" ht="28" spans="1:5">
      <c r="A78" s="4">
        <v>76</v>
      </c>
      <c r="B78" s="5" t="s">
        <v>7</v>
      </c>
      <c r="C78" s="5" t="str">
        <f t="shared" si="1"/>
        <v>26080301</v>
      </c>
      <c r="D78" s="5" t="str">
        <f>"李晓越"</f>
        <v>李晓越</v>
      </c>
      <c r="E78" s="5" t="str">
        <f>"86442026010918491461688"</f>
        <v>86442026010918491461688</v>
      </c>
    </row>
    <row r="79" ht="28" spans="1:5">
      <c r="A79" s="4">
        <v>77</v>
      </c>
      <c r="B79" s="5" t="s">
        <v>7</v>
      </c>
      <c r="C79" s="5" t="str">
        <f t="shared" si="1"/>
        <v>26080301</v>
      </c>
      <c r="D79" s="5" t="str">
        <f>"李紫君"</f>
        <v>李紫君</v>
      </c>
      <c r="E79" s="5" t="str">
        <f>"86442026011016151962117"</f>
        <v>86442026011016151962117</v>
      </c>
    </row>
    <row r="80" ht="28" spans="1:5">
      <c r="A80" s="4">
        <v>78</v>
      </c>
      <c r="B80" s="5" t="s">
        <v>7</v>
      </c>
      <c r="C80" s="5" t="str">
        <f t="shared" si="1"/>
        <v>26080301</v>
      </c>
      <c r="D80" s="5" t="str">
        <f>"王帅"</f>
        <v>王帅</v>
      </c>
      <c r="E80" s="5" t="str">
        <f>"86442026011017275462171"</f>
        <v>86442026011017275462171</v>
      </c>
    </row>
    <row r="81" ht="28" spans="1:5">
      <c r="A81" s="4">
        <v>79</v>
      </c>
      <c r="B81" s="5" t="s">
        <v>7</v>
      </c>
      <c r="C81" s="5" t="str">
        <f t="shared" si="1"/>
        <v>26080301</v>
      </c>
      <c r="D81" s="5" t="str">
        <f>"张泽曦"</f>
        <v>张泽曦</v>
      </c>
      <c r="E81" s="5" t="str">
        <f>"86442026011114014562773"</f>
        <v>86442026011114014562773</v>
      </c>
    </row>
    <row r="82" ht="28" spans="1:5">
      <c r="A82" s="4">
        <v>80</v>
      </c>
      <c r="B82" s="5" t="s">
        <v>7</v>
      </c>
      <c r="C82" s="5" t="str">
        <f t="shared" si="1"/>
        <v>26080301</v>
      </c>
      <c r="D82" s="5" t="str">
        <f>"董晶"</f>
        <v>董晶</v>
      </c>
      <c r="E82" s="5" t="str">
        <f>"86442026011410220967645"</f>
        <v>86442026011410220967645</v>
      </c>
    </row>
    <row r="83" ht="28" spans="1:5">
      <c r="A83" s="4">
        <v>81</v>
      </c>
      <c r="B83" s="5" t="s">
        <v>7</v>
      </c>
      <c r="C83" s="5" t="str">
        <f t="shared" si="1"/>
        <v>26080301</v>
      </c>
      <c r="D83" s="5" t="str">
        <f>"周倩男"</f>
        <v>周倩男</v>
      </c>
      <c r="E83" s="5" t="str">
        <f>"86442026011420390168443"</f>
        <v>86442026011420390168443</v>
      </c>
    </row>
    <row r="84" ht="28" spans="1:5">
      <c r="A84" s="4">
        <v>82</v>
      </c>
      <c r="B84" s="5" t="s">
        <v>7</v>
      </c>
      <c r="C84" s="5" t="str">
        <f t="shared" si="1"/>
        <v>26080301</v>
      </c>
      <c r="D84" s="5" t="str">
        <f>"杜瑞泽"</f>
        <v>杜瑞泽</v>
      </c>
      <c r="E84" s="5" t="str">
        <f>"86442026011508540668837"</f>
        <v>86442026011508540668837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Danica</dc:creator>
  <cp:lastModifiedBy>admin</cp:lastModifiedBy>
  <dcterms:created xsi:type="dcterms:W3CDTF">2023-05-12T11:15:00Z</dcterms:created>
  <dcterms:modified xsi:type="dcterms:W3CDTF">2026-01-16T07:07:13Z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44293FFB634E4853AE31D9ECD5FDBEE7_13</vt:lpwstr>
  </property>
  <property fmtid="{D5CDD505-2E9C-101B-9397-08002B2CF9AE}" pid="4" name="CalculationRule">
    <vt:i4>0</vt:i4>
  </property>
</Properties>
</file>